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3715" windowHeight="9405" firstSheet="2" activeTab="2"/>
  </bookViews>
  <sheets>
    <sheet name="Sheet1" sheetId="1" state="hidden" r:id="rId1"/>
    <sheet name="Sheet2" sheetId="2" state="hidden" r:id="rId2"/>
    <sheet name="108學年度代辦經費收入支出情形表" sheetId="3" r:id="rId3"/>
    <sheet name="    109學年度代辦經費收入支出情形表" sheetId="4" r:id="rId4"/>
  </sheets>
  <calcPr calcId="124519"/>
</workbook>
</file>

<file path=xl/calcChain.xml><?xml version="1.0" encoding="utf-8"?>
<calcChain xmlns="http://schemas.openxmlformats.org/spreadsheetml/2006/main">
  <c r="E5" i="3"/>
  <c r="L31" i="2"/>
  <c r="L32"/>
  <c r="L25"/>
  <c r="L26"/>
  <c r="L27"/>
  <c r="L28"/>
  <c r="L29"/>
  <c r="L30"/>
  <c r="J12" l="1"/>
  <c r="J11"/>
  <c r="J10"/>
  <c r="J9"/>
  <c r="J8"/>
  <c r="J6"/>
  <c r="J5"/>
  <c r="L9" l="1"/>
  <c r="J31"/>
  <c r="J32"/>
  <c r="J30"/>
  <c r="J29"/>
  <c r="J28"/>
  <c r="J26"/>
  <c r="J25"/>
  <c r="R44" l="1"/>
  <c r="L12" l="1"/>
  <c r="L10"/>
  <c r="L8"/>
  <c r="L7"/>
  <c r="L6"/>
  <c r="L5" l="1"/>
  <c r="L11"/>
  <c r="J7"/>
  <c r="D15" l="1"/>
  <c r="C15"/>
  <c r="E13"/>
  <c r="E12"/>
  <c r="E11"/>
  <c r="E10"/>
  <c r="E9"/>
  <c r="E8"/>
  <c r="E7"/>
  <c r="E6"/>
  <c r="E5"/>
  <c r="E6" i="1"/>
  <c r="E7"/>
  <c r="E8"/>
  <c r="E9"/>
  <c r="E10"/>
  <c r="E11"/>
  <c r="E12"/>
  <c r="E13"/>
  <c r="E5"/>
  <c r="D15"/>
  <c r="C15"/>
</calcChain>
</file>

<file path=xl/sharedStrings.xml><?xml version="1.0" encoding="utf-8"?>
<sst xmlns="http://schemas.openxmlformats.org/spreadsheetml/2006/main" count="293" uniqueCount="129">
  <si>
    <t>苗栗縣私立育民高級工業家事職業學校</t>
    <phoneticPr fontId="4" type="noConversion"/>
  </si>
  <si>
    <t>107學年度代辦經費收入支出情形表</t>
    <phoneticPr fontId="4" type="noConversion"/>
  </si>
  <si>
    <t>單位:元</t>
    <phoneticPr fontId="4" type="noConversion"/>
  </si>
  <si>
    <t>收費項目</t>
  </si>
  <si>
    <t>承辦處室</t>
    <phoneticPr fontId="4" type="noConversion"/>
  </si>
  <si>
    <t>收入數</t>
    <phoneticPr fontId="4" type="noConversion"/>
  </si>
  <si>
    <t>支出數</t>
    <phoneticPr fontId="4" type="noConversion"/>
  </si>
  <si>
    <t>備註</t>
    <phoneticPr fontId="4" type="noConversion"/>
  </si>
  <si>
    <t>團體保險費</t>
    <phoneticPr fontId="4" type="noConversion"/>
  </si>
  <si>
    <t>學務處</t>
    <phoneticPr fontId="4" type="noConversion"/>
  </si>
  <si>
    <t>書籍費</t>
    <phoneticPr fontId="4" type="noConversion"/>
  </si>
  <si>
    <t>總務處</t>
    <phoneticPr fontId="4" type="noConversion"/>
  </si>
  <si>
    <t>家長會費</t>
    <phoneticPr fontId="4" type="noConversion"/>
  </si>
  <si>
    <t>班級費</t>
    <phoneticPr fontId="4" type="noConversion"/>
  </si>
  <si>
    <t>育民青年雜誌刋費</t>
    <phoneticPr fontId="4" type="noConversion"/>
  </si>
  <si>
    <t>冷氣使用及維修費</t>
    <phoneticPr fontId="4" type="noConversion"/>
  </si>
  <si>
    <t>丙檢費用</t>
    <phoneticPr fontId="4" type="noConversion"/>
  </si>
  <si>
    <t>實習處</t>
    <phoneticPr fontId="4" type="noConversion"/>
  </si>
  <si>
    <t>物品費</t>
    <phoneticPr fontId="4" type="noConversion"/>
  </si>
  <si>
    <t>合計</t>
    <phoneticPr fontId="4" type="noConversion"/>
  </si>
  <si>
    <t>備註:</t>
    <phoneticPr fontId="4" type="noConversion"/>
  </si>
  <si>
    <t>依據103年8月1日部授教中（二）字第 1010512391C 號令修正「國立及臺灣省私立高級中等學校向學生收取費用補充規定」辦理</t>
    <phoneticPr fontId="4" type="noConversion"/>
  </si>
  <si>
    <t>代收代付款</t>
  </si>
  <si>
    <t>學生團體保險費</t>
  </si>
  <si>
    <t>家長費</t>
  </si>
  <si>
    <t>班級費</t>
  </si>
  <si>
    <t>代收刊費</t>
  </si>
  <si>
    <t>冷氣費</t>
  </si>
  <si>
    <t>書籍費</t>
  </si>
  <si>
    <t>代收團膳費</t>
  </si>
  <si>
    <t>應付學生款</t>
  </si>
  <si>
    <t>物品費</t>
  </si>
  <si>
    <t>工藝材料(丙檢)</t>
  </si>
  <si>
    <t>108學年度代辦經費收入支出情形表</t>
    <phoneticPr fontId="4" type="noConversion"/>
  </si>
  <si>
    <t>21421</t>
  </si>
  <si>
    <t>21423</t>
  </si>
  <si>
    <t>21422</t>
  </si>
  <si>
    <t>21424</t>
  </si>
  <si>
    <t>21427</t>
  </si>
  <si>
    <t>21431</t>
  </si>
  <si>
    <t>2127</t>
  </si>
  <si>
    <t>21435</t>
  </si>
  <si>
    <t>冷氣使用及維修費</t>
    <phoneticPr fontId="4" type="noConversion"/>
  </si>
  <si>
    <t>冷氣費及維修費</t>
  </si>
  <si>
    <t>冷氣費及維修費</t>
    <phoneticPr fontId="4" type="noConversion"/>
  </si>
  <si>
    <t>109學年度代辦經費收入支出情形表</t>
    <phoneticPr fontId="4" type="noConversion"/>
  </si>
  <si>
    <t>109-2 日媒體設備維護費</t>
  </si>
  <si>
    <t>109-2 日學生團體保險費</t>
  </si>
  <si>
    <t>109-2 日家長會費</t>
  </si>
  <si>
    <t>109-2 日班級費</t>
  </si>
  <si>
    <t>109-2 日苗栗育民青年費</t>
  </si>
  <si>
    <t>109-2 日冷氣費</t>
  </si>
  <si>
    <t>109-2 日書籍費</t>
  </si>
  <si>
    <t>109-2 日團膳費</t>
  </si>
  <si>
    <t>代收費</t>
    <phoneticPr fontId="4" type="noConversion"/>
  </si>
  <si>
    <r>
      <t xml:space="preserve">109-2 </t>
    </r>
    <r>
      <rPr>
        <sz val="10"/>
        <rFont val="細明體"/>
        <family val="3"/>
        <charset val="136"/>
      </rPr>
      <t>畢業紀念冊</t>
    </r>
    <phoneticPr fontId="4" type="noConversion"/>
  </si>
  <si>
    <t>109-2 日服裝費 實習用品費</t>
  </si>
  <si>
    <t>109-2 日丙檢材料費</t>
  </si>
  <si>
    <t>109-2 日應退學生款</t>
  </si>
  <si>
    <r>
      <t xml:space="preserve">109-1 </t>
    </r>
    <r>
      <rPr>
        <sz val="10"/>
        <rFont val="細明體"/>
        <family val="3"/>
        <charset val="136"/>
      </rPr>
      <t>日媒體設備維護費</t>
    </r>
    <phoneticPr fontId="4" type="noConversion"/>
  </si>
  <si>
    <r>
      <t xml:space="preserve">109-1 </t>
    </r>
    <r>
      <rPr>
        <sz val="10"/>
        <rFont val="細明體"/>
        <family val="3"/>
        <charset val="136"/>
      </rPr>
      <t>日學生團體保險費</t>
    </r>
    <phoneticPr fontId="4" type="noConversion"/>
  </si>
  <si>
    <r>
      <t xml:space="preserve">109-1 </t>
    </r>
    <r>
      <rPr>
        <sz val="10"/>
        <rFont val="細明體"/>
        <family val="3"/>
        <charset val="136"/>
      </rPr>
      <t>日家長會費</t>
    </r>
    <phoneticPr fontId="4" type="noConversion"/>
  </si>
  <si>
    <r>
      <t xml:space="preserve">109-1 </t>
    </r>
    <r>
      <rPr>
        <sz val="10"/>
        <rFont val="細明體"/>
        <family val="3"/>
        <charset val="136"/>
      </rPr>
      <t>日班級費</t>
    </r>
    <phoneticPr fontId="4" type="noConversion"/>
  </si>
  <si>
    <r>
      <t xml:space="preserve">109-1 </t>
    </r>
    <r>
      <rPr>
        <sz val="10"/>
        <rFont val="細明體"/>
        <family val="3"/>
        <charset val="136"/>
      </rPr>
      <t>日苗栗育民青年費</t>
    </r>
    <phoneticPr fontId="4" type="noConversion"/>
  </si>
  <si>
    <r>
      <t xml:space="preserve">109-1 </t>
    </r>
    <r>
      <rPr>
        <sz val="10"/>
        <rFont val="細明體"/>
        <family val="3"/>
        <charset val="136"/>
      </rPr>
      <t>日冷氣費</t>
    </r>
    <phoneticPr fontId="4" type="noConversion"/>
  </si>
  <si>
    <r>
      <t xml:space="preserve">109-1 </t>
    </r>
    <r>
      <rPr>
        <sz val="10"/>
        <rFont val="細明體"/>
        <family val="3"/>
        <charset val="136"/>
      </rPr>
      <t>日書籍費</t>
    </r>
    <phoneticPr fontId="4" type="noConversion"/>
  </si>
  <si>
    <r>
      <t xml:space="preserve">109-1 </t>
    </r>
    <r>
      <rPr>
        <sz val="10"/>
        <rFont val="細明體"/>
        <family val="3"/>
        <charset val="136"/>
      </rPr>
      <t>日團膳費</t>
    </r>
    <phoneticPr fontId="4" type="noConversion"/>
  </si>
  <si>
    <t>健檢費</t>
    <phoneticPr fontId="4" type="noConversion"/>
  </si>
  <si>
    <t>109-1 日健康檢查費</t>
  </si>
  <si>
    <t>109-1 日服裝費 實習用品費</t>
  </si>
  <si>
    <t>109-1 日丙檢材料費</t>
  </si>
  <si>
    <t>109-1 日應退學生款</t>
  </si>
  <si>
    <t>21425</t>
  </si>
  <si>
    <t>109-2 進校媒體設備維護費</t>
  </si>
  <si>
    <t>109-2 進校學生團體保險費</t>
  </si>
  <si>
    <t>109-2 進校家長會費</t>
  </si>
  <si>
    <t>109-2 進校班級費</t>
  </si>
  <si>
    <t>109-2 進校苗栗育民青年費</t>
  </si>
  <si>
    <t>109-2 進校冷氣費</t>
  </si>
  <si>
    <t>109-2 進校書籍費</t>
  </si>
  <si>
    <t>109-2 進校丙檢材料費</t>
  </si>
  <si>
    <r>
      <t xml:space="preserve">109-2 </t>
    </r>
    <r>
      <rPr>
        <sz val="10"/>
        <rFont val="細明體"/>
        <family val="3"/>
        <charset val="136"/>
      </rPr>
      <t>畢業紀念冊費</t>
    </r>
    <r>
      <rPr>
        <sz val="10"/>
        <rFont val="Arial"/>
        <family val="2"/>
      </rPr>
      <t xml:space="preserve"> </t>
    </r>
    <phoneticPr fontId="4" type="noConversion"/>
  </si>
  <si>
    <t>109-2 進校應退學生款</t>
  </si>
  <si>
    <r>
      <t xml:space="preserve">109-1 </t>
    </r>
    <r>
      <rPr>
        <sz val="10"/>
        <rFont val="細明體"/>
        <family val="3"/>
        <charset val="136"/>
      </rPr>
      <t>進校媒體設備維護費</t>
    </r>
    <phoneticPr fontId="4" type="noConversion"/>
  </si>
  <si>
    <r>
      <t xml:space="preserve">109-1 </t>
    </r>
    <r>
      <rPr>
        <sz val="10"/>
        <rFont val="細明體"/>
        <family val="3"/>
        <charset val="136"/>
      </rPr>
      <t>進校學生團體保險費</t>
    </r>
    <phoneticPr fontId="4" type="noConversion"/>
  </si>
  <si>
    <r>
      <t xml:space="preserve">109-1 </t>
    </r>
    <r>
      <rPr>
        <sz val="10"/>
        <rFont val="細明體"/>
        <family val="3"/>
        <charset val="136"/>
      </rPr>
      <t>進校家長會費</t>
    </r>
    <phoneticPr fontId="4" type="noConversion"/>
  </si>
  <si>
    <r>
      <t xml:space="preserve">109-1 </t>
    </r>
    <r>
      <rPr>
        <sz val="10"/>
        <rFont val="細明體"/>
        <family val="3"/>
        <charset val="136"/>
      </rPr>
      <t>進校班級費</t>
    </r>
    <phoneticPr fontId="4" type="noConversion"/>
  </si>
  <si>
    <r>
      <t xml:space="preserve">109-1 </t>
    </r>
    <r>
      <rPr>
        <sz val="10"/>
        <rFont val="細明體"/>
        <family val="3"/>
        <charset val="136"/>
      </rPr>
      <t>進校苗栗育民青年費</t>
    </r>
    <phoneticPr fontId="4" type="noConversion"/>
  </si>
  <si>
    <r>
      <t xml:space="preserve">109-1 </t>
    </r>
    <r>
      <rPr>
        <sz val="10"/>
        <rFont val="細明體"/>
        <family val="3"/>
        <charset val="136"/>
      </rPr>
      <t>進校冷氣費</t>
    </r>
    <phoneticPr fontId="4" type="noConversion"/>
  </si>
  <si>
    <r>
      <t xml:space="preserve">109-1 </t>
    </r>
    <r>
      <rPr>
        <sz val="10"/>
        <rFont val="細明體"/>
        <family val="3"/>
        <charset val="136"/>
      </rPr>
      <t>進校書籍費</t>
    </r>
    <phoneticPr fontId="4" type="noConversion"/>
  </si>
  <si>
    <r>
      <t xml:space="preserve">109-1 </t>
    </r>
    <r>
      <rPr>
        <sz val="10"/>
        <rFont val="細明體"/>
        <family val="3"/>
        <charset val="136"/>
      </rPr>
      <t>進校丙檢材料費</t>
    </r>
    <phoneticPr fontId="4" type="noConversion"/>
  </si>
  <si>
    <r>
      <t xml:space="preserve">109-1 </t>
    </r>
    <r>
      <rPr>
        <sz val="10"/>
        <rFont val="細明體"/>
        <family val="3"/>
        <charset val="136"/>
      </rPr>
      <t>進校服裝費</t>
    </r>
    <r>
      <rPr>
        <sz val="10"/>
        <rFont val="Arial"/>
        <family val="2"/>
      </rPr>
      <t xml:space="preserve"> </t>
    </r>
    <r>
      <rPr>
        <sz val="10"/>
        <rFont val="細明體"/>
        <family val="3"/>
        <charset val="136"/>
      </rPr>
      <t>實習用品費</t>
    </r>
    <phoneticPr fontId="4" type="noConversion"/>
  </si>
  <si>
    <t>108-2  進修部  媒體設備維護費</t>
  </si>
  <si>
    <t>108-2  進修部  學生團體保險費</t>
  </si>
  <si>
    <t>108-2  進修部  家長會費</t>
  </si>
  <si>
    <t>108-2  進修部  班級費</t>
  </si>
  <si>
    <t>108-2  進修部  苗栗育民青年費</t>
  </si>
  <si>
    <t>108-2  進修部  冷氣費</t>
  </si>
  <si>
    <t>108-2  進修部  書籍費</t>
  </si>
  <si>
    <t>108-2  進修部  應退學生款</t>
  </si>
  <si>
    <t>108-2  進修部  丙檢材料費</t>
  </si>
  <si>
    <t>21434</t>
  </si>
  <si>
    <t>畢業紀念冊、紀念品</t>
  </si>
  <si>
    <t>108-2  進修部  畢業紀念冊</t>
  </si>
  <si>
    <t>108-1 進媒體設備維護費</t>
  </si>
  <si>
    <t>108-1 進學生團體保險費</t>
  </si>
  <si>
    <t>108-1 進家長會費</t>
  </si>
  <si>
    <t>108-1 進班級費</t>
  </si>
  <si>
    <t>108-1 進苗栗育民青年費</t>
  </si>
  <si>
    <t>108-1 進冷氣費</t>
  </si>
  <si>
    <t>108-1 進書籍費</t>
  </si>
  <si>
    <t>108-1 進應退學生款</t>
  </si>
  <si>
    <t>108-1 進服裝費 實習用品費</t>
  </si>
  <si>
    <t>108-1 進丙檢材料費</t>
  </si>
  <si>
    <t>單位:元</t>
  </si>
  <si>
    <t>承辦處室</t>
  </si>
  <si>
    <t>收入數</t>
  </si>
  <si>
    <t>支出數</t>
  </si>
  <si>
    <t>備註</t>
  </si>
  <si>
    <t>學務處</t>
  </si>
  <si>
    <t>育民青年雜誌刋費</t>
  </si>
  <si>
    <t>總務處</t>
  </si>
  <si>
    <t>實習處</t>
  </si>
  <si>
    <t>備註:</t>
  </si>
  <si>
    <t>依據103年8月1日部授教中（二）字第 1010512391C 號令修正「國立及臺灣省私立高級中等學校向學生收取費用補充規定」辦理</t>
  </si>
  <si>
    <t xml:space="preserve">            苗栗縣私立育民高級工業家事職業學校</t>
    <phoneticPr fontId="4" type="noConversion"/>
  </si>
  <si>
    <t xml:space="preserve">             109學年度代辦經費收入支出情形表</t>
    <phoneticPr fontId="4" type="noConversion"/>
  </si>
  <si>
    <t xml:space="preserve">             苗栗縣私立育民高級工業家事職業學校</t>
    <phoneticPr fontId="4" type="noConversion"/>
  </si>
  <si>
    <t xml:space="preserve">               108學年度代辦經費收入支出情形表</t>
    <phoneticPr fontId="4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</si>
</sst>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  <numFmt numFmtId="177" formatCode="#,##0;[Red]#,##0"/>
    <numFmt numFmtId="178" formatCode="0_);[Red]\(0\)"/>
  </numFmts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4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Arial"/>
      <family val="2"/>
    </font>
    <font>
      <sz val="10"/>
      <color rgb="FF00B0F0"/>
      <name val="Arial"/>
      <family val="2"/>
    </font>
    <font>
      <sz val="10"/>
      <name val="細明體"/>
      <family val="3"/>
      <charset val="136"/>
    </font>
    <font>
      <sz val="10"/>
      <color rgb="FF9900CC"/>
      <name val="Arial"/>
      <family val="2"/>
    </font>
    <font>
      <sz val="10"/>
      <color rgb="FFFF0000"/>
      <name val="Arial"/>
      <family val="2"/>
    </font>
    <font>
      <b/>
      <sz val="14"/>
      <name val="新細明體"/>
      <family val="1"/>
      <charset val="136"/>
    </font>
    <font>
      <b/>
      <sz val="13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6" fillId="0" borderId="0"/>
  </cellStyleXfs>
  <cellXfs count="61">
    <xf numFmtId="0" fontId="0" fillId="0" borderId="0" xfId="0"/>
    <xf numFmtId="0" fontId="5" fillId="0" borderId="0" xfId="2" applyFont="1" applyAlignment="1">
      <alignment horizontal="left" vertical="center"/>
    </xf>
    <xf numFmtId="0" fontId="1" fillId="0" borderId="0" xfId="2">
      <alignment vertical="center"/>
    </xf>
    <xf numFmtId="176" fontId="1" fillId="0" borderId="0" xfId="1" applyNumberFormat="1" applyFont="1" applyBorder="1" applyAlignment="1">
      <alignment vertical="center"/>
    </xf>
    <xf numFmtId="0" fontId="5" fillId="0" borderId="0" xfId="2" applyFont="1" applyAlignment="1">
      <alignment horizontal="right" vertical="center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>
      <alignment vertical="center"/>
    </xf>
    <xf numFmtId="176" fontId="5" fillId="0" borderId="1" xfId="1" applyNumberFormat="1" applyFont="1" applyFill="1" applyBorder="1" applyAlignment="1">
      <alignment horizontal="center" vertical="center"/>
    </xf>
    <xf numFmtId="0" fontId="5" fillId="0" borderId="1" xfId="2" applyFont="1" applyBorder="1" applyAlignment="1">
      <alignment horizontal="left" vertical="center"/>
    </xf>
    <xf numFmtId="177" fontId="5" fillId="0" borderId="1" xfId="2" applyNumberFormat="1" applyFont="1" applyFill="1" applyBorder="1">
      <alignment vertical="center"/>
    </xf>
    <xf numFmtId="176" fontId="5" fillId="0" borderId="1" xfId="2" applyNumberFormat="1" applyFont="1" applyBorder="1" applyAlignment="1">
      <alignment vertical="center" wrapText="1"/>
    </xf>
    <xf numFmtId="0" fontId="5" fillId="0" borderId="1" xfId="2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center" vertical="center"/>
    </xf>
    <xf numFmtId="177" fontId="5" fillId="0" borderId="1" xfId="1" applyNumberFormat="1" applyFont="1" applyFill="1" applyBorder="1" applyAlignment="1">
      <alignment vertical="center"/>
    </xf>
    <xf numFmtId="178" fontId="5" fillId="0" borderId="1" xfId="3" applyNumberFormat="1" applyFont="1" applyFill="1" applyBorder="1" applyAlignment="1">
      <alignment horizontal="left" vertical="center" shrinkToFit="1"/>
    </xf>
    <xf numFmtId="177" fontId="5" fillId="0" borderId="1" xfId="1" applyNumberFormat="1" applyFont="1" applyBorder="1" applyAlignment="1">
      <alignment vertical="center"/>
    </xf>
    <xf numFmtId="176" fontId="5" fillId="0" borderId="1" xfId="1" applyNumberFormat="1" applyFont="1" applyBorder="1" applyAlignment="1">
      <alignment horizontal="center" vertical="center"/>
    </xf>
    <xf numFmtId="177" fontId="5" fillId="0" borderId="1" xfId="2" applyNumberFormat="1" applyFont="1" applyBorder="1">
      <alignment vertical="center"/>
    </xf>
    <xf numFmtId="176" fontId="1" fillId="0" borderId="0" xfId="2" applyNumberFormat="1">
      <alignment vertical="center"/>
    </xf>
    <xf numFmtId="0" fontId="2" fillId="0" borderId="0" xfId="2" applyFont="1" applyAlignment="1">
      <alignment horizontal="center" vertical="center"/>
    </xf>
    <xf numFmtId="0" fontId="5" fillId="0" borderId="0" xfId="2" applyFont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41" fontId="0" fillId="0" borderId="1" xfId="0" applyNumberFormat="1" applyBorder="1" applyAlignment="1"/>
    <xf numFmtId="0" fontId="6" fillId="0" borderId="0" xfId="4"/>
    <xf numFmtId="0" fontId="7" fillId="0" borderId="0" xfId="4" applyFo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41" fontId="0" fillId="0" borderId="0" xfId="0" applyNumberFormat="1" applyBorder="1" applyAlignment="1"/>
    <xf numFmtId="41" fontId="0" fillId="0" borderId="1" xfId="0" applyNumberFormat="1" applyBorder="1" applyAlignment="1">
      <alignment vertical="center"/>
    </xf>
    <xf numFmtId="0" fontId="6" fillId="0" borderId="0" xfId="4" applyFill="1"/>
    <xf numFmtId="0" fontId="6" fillId="2" borderId="0" xfId="4" applyFont="1" applyFill="1"/>
    <xf numFmtId="0" fontId="6" fillId="2" borderId="0" xfId="4" applyFill="1"/>
    <xf numFmtId="0" fontId="8" fillId="0" borderId="0" xfId="4" applyFont="1"/>
    <xf numFmtId="0" fontId="6" fillId="3" borderId="0" xfId="4" applyFill="1" applyBorder="1" applyAlignment="1">
      <alignment vertical="center"/>
    </xf>
    <xf numFmtId="0" fontId="9" fillId="4" borderId="0" xfId="4" applyFont="1" applyFill="1"/>
    <xf numFmtId="0" fontId="6" fillId="4" borderId="0" xfId="4" applyFill="1"/>
    <xf numFmtId="0" fontId="10" fillId="4" borderId="0" xfId="4" applyFont="1" applyFill="1"/>
    <xf numFmtId="0" fontId="10" fillId="0" borderId="0" xfId="4" applyFont="1" applyFill="1"/>
    <xf numFmtId="0" fontId="0" fillId="0" borderId="0" xfId="0" applyAlignment="1"/>
    <xf numFmtId="0" fontId="0" fillId="5" borderId="0" xfId="0" applyFill="1" applyAlignment="1">
      <alignment vertical="center"/>
    </xf>
    <xf numFmtId="0" fontId="0" fillId="0" borderId="0" xfId="0" applyFont="1" applyAlignment="1"/>
    <xf numFmtId="0" fontId="0" fillId="5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0" fillId="5" borderId="0" xfId="0" applyFill="1" applyAlignment="1"/>
    <xf numFmtId="0" fontId="6" fillId="0" borderId="0" xfId="4" applyBorder="1" applyAlignment="1">
      <alignment vertical="center"/>
    </xf>
    <xf numFmtId="0" fontId="0" fillId="0" borderId="0" xfId="0" applyAlignment="1">
      <alignment vertical="center"/>
    </xf>
    <xf numFmtId="0" fontId="6" fillId="0" borderId="0" xfId="4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3" applyFont="1" applyAlignment="1"/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41" fontId="0" fillId="0" borderId="1" xfId="0" applyNumberForma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/>
    <xf numFmtId="176" fontId="0" fillId="0" borderId="1" xfId="1" applyNumberFormat="1" applyFont="1" applyBorder="1"/>
    <xf numFmtId="0" fontId="11" fillId="0" borderId="0" xfId="0" applyFont="1"/>
    <xf numFmtId="0" fontId="0" fillId="0" borderId="0" xfId="0" applyAlignment="1">
      <alignment vertical="top" wrapText="1"/>
    </xf>
    <xf numFmtId="0" fontId="12" fillId="0" borderId="0" xfId="0" applyFont="1"/>
  </cellXfs>
  <cellStyles count="5">
    <cellStyle name="一般" xfId="0" builtinId="0"/>
    <cellStyle name="一般 2" xfId="4"/>
    <cellStyle name="一般 3" xfId="3"/>
    <cellStyle name="一般_102代辦經費" xfId="2"/>
    <cellStyle name="千分位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sqref="A1:E17"/>
    </sheetView>
  </sheetViews>
  <sheetFormatPr defaultRowHeight="16.5"/>
  <cols>
    <col min="1" max="1" width="18.375" bestFit="1" customWidth="1"/>
    <col min="2" max="2" width="9.5" bestFit="1" customWidth="1"/>
    <col min="3" max="3" width="10.5" bestFit="1" customWidth="1"/>
    <col min="4" max="4" width="12.75" bestFit="1" customWidth="1"/>
    <col min="5" max="5" width="9.5" bestFit="1" customWidth="1"/>
  </cols>
  <sheetData>
    <row r="1" spans="1:5" ht="19.5">
      <c r="A1" s="19" t="s">
        <v>0</v>
      </c>
      <c r="B1" s="19"/>
      <c r="C1" s="19"/>
      <c r="D1" s="19"/>
      <c r="E1" s="19"/>
    </row>
    <row r="2" spans="1:5" ht="19.5">
      <c r="A2" s="19" t="s">
        <v>1</v>
      </c>
      <c r="B2" s="19"/>
      <c r="C2" s="19"/>
      <c r="D2" s="19"/>
      <c r="E2" s="19"/>
    </row>
    <row r="3" spans="1:5">
      <c r="A3" s="1"/>
      <c r="B3" s="2"/>
      <c r="C3" s="3"/>
      <c r="D3" s="3"/>
      <c r="E3" s="4" t="s">
        <v>2</v>
      </c>
    </row>
    <row r="4" spans="1:5">
      <c r="A4" s="5" t="s">
        <v>3</v>
      </c>
      <c r="B4" s="6" t="s">
        <v>4</v>
      </c>
      <c r="C4" s="7" t="s">
        <v>5</v>
      </c>
      <c r="D4" s="7" t="s">
        <v>6</v>
      </c>
      <c r="E4" s="5" t="s">
        <v>7</v>
      </c>
    </row>
    <row r="5" spans="1:5">
      <c r="A5" s="8" t="s">
        <v>8</v>
      </c>
      <c r="B5" s="5" t="s">
        <v>9</v>
      </c>
      <c r="C5" s="9">
        <v>151074</v>
      </c>
      <c r="D5" s="7">
        <v>151074</v>
      </c>
      <c r="E5" s="10">
        <f>C5-D5</f>
        <v>0</v>
      </c>
    </row>
    <row r="6" spans="1:5">
      <c r="A6" s="11" t="s">
        <v>10</v>
      </c>
      <c r="B6" s="12" t="s">
        <v>11</v>
      </c>
      <c r="C6" s="9">
        <v>2630454</v>
      </c>
      <c r="D6" s="7">
        <v>2591152</v>
      </c>
      <c r="E6" s="10">
        <f t="shared" ref="E6:E13" si="0">C6-D6</f>
        <v>39302</v>
      </c>
    </row>
    <row r="7" spans="1:5">
      <c r="A7" s="8" t="s">
        <v>12</v>
      </c>
      <c r="B7" s="5" t="s">
        <v>9</v>
      </c>
      <c r="C7" s="13">
        <v>82800</v>
      </c>
      <c r="D7" s="7">
        <v>82800</v>
      </c>
      <c r="E7" s="10">
        <f t="shared" si="0"/>
        <v>0</v>
      </c>
    </row>
    <row r="8" spans="1:5">
      <c r="A8" s="8" t="s">
        <v>13</v>
      </c>
      <c r="B8" s="5" t="s">
        <v>9</v>
      </c>
      <c r="C8" s="13">
        <v>41400</v>
      </c>
      <c r="D8" s="7">
        <v>41400</v>
      </c>
      <c r="E8" s="10">
        <f t="shared" si="0"/>
        <v>0</v>
      </c>
    </row>
    <row r="9" spans="1:5">
      <c r="A9" s="8" t="s">
        <v>14</v>
      </c>
      <c r="B9" s="5" t="s">
        <v>9</v>
      </c>
      <c r="C9" s="13">
        <v>124800</v>
      </c>
      <c r="D9" s="7">
        <v>121200</v>
      </c>
      <c r="E9" s="10">
        <f t="shared" si="0"/>
        <v>3600</v>
      </c>
    </row>
    <row r="10" spans="1:5">
      <c r="A10" s="14" t="s">
        <v>15</v>
      </c>
      <c r="B10" s="5" t="s">
        <v>11</v>
      </c>
      <c r="C10" s="9">
        <v>745200</v>
      </c>
      <c r="D10" s="7">
        <v>745200</v>
      </c>
      <c r="E10" s="10">
        <f t="shared" si="0"/>
        <v>0</v>
      </c>
    </row>
    <row r="11" spans="1:5">
      <c r="A11" s="14" t="s">
        <v>16</v>
      </c>
      <c r="B11" s="12" t="s">
        <v>17</v>
      </c>
      <c r="C11" s="9">
        <v>370900</v>
      </c>
      <c r="D11" s="7">
        <v>370733</v>
      </c>
      <c r="E11" s="10">
        <f t="shared" si="0"/>
        <v>167</v>
      </c>
    </row>
    <row r="12" spans="1:5">
      <c r="A12" s="14" t="s">
        <v>18</v>
      </c>
      <c r="B12" s="5" t="s">
        <v>11</v>
      </c>
      <c r="C12" s="9">
        <v>1227795</v>
      </c>
      <c r="D12" s="7">
        <v>1227795</v>
      </c>
      <c r="E12" s="10">
        <f t="shared" si="0"/>
        <v>0</v>
      </c>
    </row>
    <row r="13" spans="1:5">
      <c r="A13" s="8"/>
      <c r="B13" s="5"/>
      <c r="C13" s="15"/>
      <c r="D13" s="16"/>
      <c r="E13" s="10">
        <f t="shared" si="0"/>
        <v>0</v>
      </c>
    </row>
    <row r="14" spans="1:5">
      <c r="A14" s="8"/>
      <c r="B14" s="5"/>
      <c r="C14" s="17"/>
      <c r="D14" s="16"/>
      <c r="E14" s="10"/>
    </row>
    <row r="15" spans="1:5">
      <c r="A15" s="8" t="s">
        <v>19</v>
      </c>
      <c r="B15" s="5"/>
      <c r="C15" s="17">
        <f>SUM(C5:C14)</f>
        <v>5374423</v>
      </c>
      <c r="D15" s="17">
        <f>SUM(D5:D14)</f>
        <v>5331354</v>
      </c>
      <c r="E15" s="10"/>
    </row>
    <row r="16" spans="1:5">
      <c r="A16" s="1" t="s">
        <v>20</v>
      </c>
      <c r="B16" s="2"/>
      <c r="C16" s="3"/>
      <c r="D16" s="3"/>
      <c r="E16" s="18"/>
    </row>
    <row r="17" spans="1:5" ht="60.75" customHeight="1">
      <c r="A17" s="20" t="s">
        <v>21</v>
      </c>
      <c r="B17" s="20"/>
      <c r="C17" s="20"/>
      <c r="D17" s="20"/>
      <c r="E17" s="20"/>
    </row>
  </sheetData>
  <mergeCells count="3">
    <mergeCell ref="A1:E1"/>
    <mergeCell ref="A2:E2"/>
    <mergeCell ref="A17:E17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5"/>
  <sheetViews>
    <sheetView workbookViewId="0">
      <selection activeCell="G21" sqref="G21:L34"/>
    </sheetView>
  </sheetViews>
  <sheetFormatPr defaultRowHeight="16.5"/>
  <cols>
    <col min="1" max="1" width="18.375" bestFit="1" customWidth="1"/>
    <col min="2" max="2" width="9.5" bestFit="1" customWidth="1"/>
    <col min="3" max="3" width="10.5" bestFit="1" customWidth="1"/>
    <col min="4" max="4" width="12.75" bestFit="1" customWidth="1"/>
    <col min="5" max="5" width="9.5" bestFit="1" customWidth="1"/>
    <col min="7" max="7" width="11.75" bestFit="1" customWidth="1"/>
    <col min="8" max="8" width="16" customWidth="1"/>
    <col min="9" max="9" width="12.875" customWidth="1"/>
    <col min="10" max="10" width="12.375" customWidth="1"/>
    <col min="11" max="11" width="12.75" customWidth="1"/>
    <col min="12" max="12" width="9.25" bestFit="1" customWidth="1"/>
    <col min="13" max="13" width="10.875" bestFit="1" customWidth="1"/>
    <col min="15" max="15" width="14.125" bestFit="1" customWidth="1"/>
    <col min="16" max="16" width="23.625" customWidth="1"/>
  </cols>
  <sheetData>
    <row r="1" spans="1:25" ht="19.5">
      <c r="A1" s="19" t="s">
        <v>0</v>
      </c>
      <c r="B1" s="19"/>
      <c r="C1" s="19"/>
      <c r="D1" s="19"/>
      <c r="E1" s="19"/>
      <c r="H1" s="19" t="s">
        <v>0</v>
      </c>
      <c r="I1" s="19"/>
      <c r="J1" s="19"/>
      <c r="K1" s="19"/>
      <c r="L1" s="1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25" ht="19.5">
      <c r="A2" s="19" t="s">
        <v>1</v>
      </c>
      <c r="B2" s="19"/>
      <c r="C2" s="19"/>
      <c r="D2" s="19"/>
      <c r="E2" s="19"/>
      <c r="H2" s="19" t="s">
        <v>33</v>
      </c>
      <c r="I2" s="19"/>
      <c r="J2" s="19"/>
      <c r="K2" s="19"/>
      <c r="L2" s="19"/>
      <c r="N2" s="49"/>
      <c r="O2" s="49"/>
      <c r="P2" s="25"/>
      <c r="Q2" s="25"/>
      <c r="R2" s="26"/>
      <c r="S2" s="26"/>
      <c r="T2" s="26"/>
      <c r="U2" s="26"/>
      <c r="V2" s="27"/>
      <c r="W2" s="49"/>
    </row>
    <row r="3" spans="1:25">
      <c r="A3" s="1"/>
      <c r="B3" s="2"/>
      <c r="C3" s="3"/>
      <c r="D3" s="3"/>
      <c r="E3" s="4" t="s">
        <v>2</v>
      </c>
      <c r="G3" s="25"/>
      <c r="H3" s="25"/>
      <c r="I3" s="26"/>
      <c r="J3" s="26"/>
      <c r="K3" s="26"/>
      <c r="L3" s="4" t="s">
        <v>2</v>
      </c>
      <c r="M3" s="27"/>
      <c r="N3" s="49"/>
      <c r="O3" s="49"/>
      <c r="P3" s="25"/>
      <c r="Q3" s="25"/>
      <c r="R3" s="50"/>
      <c r="S3" s="50"/>
      <c r="T3" s="50"/>
      <c r="U3" s="50"/>
      <c r="V3" s="27"/>
      <c r="W3" s="49"/>
    </row>
    <row r="4" spans="1:25">
      <c r="A4" s="5" t="s">
        <v>3</v>
      </c>
      <c r="B4" s="6" t="s">
        <v>4</v>
      </c>
      <c r="C4" s="7" t="s">
        <v>5</v>
      </c>
      <c r="D4" s="7" t="s">
        <v>6</v>
      </c>
      <c r="E4" s="5" t="s">
        <v>7</v>
      </c>
      <c r="H4" s="5" t="s">
        <v>3</v>
      </c>
      <c r="I4" s="6" t="s">
        <v>4</v>
      </c>
      <c r="J4" s="7" t="s">
        <v>5</v>
      </c>
      <c r="K4" s="7" t="s">
        <v>6</v>
      </c>
      <c r="L4" s="5" t="s">
        <v>7</v>
      </c>
      <c r="M4" s="27"/>
      <c r="N4" s="49"/>
      <c r="O4" s="49"/>
      <c r="P4" s="49"/>
      <c r="Q4" s="49"/>
      <c r="R4" s="49"/>
      <c r="S4" s="49"/>
      <c r="T4" s="49"/>
      <c r="U4" s="49"/>
      <c r="V4" s="49"/>
      <c r="W4" s="49"/>
    </row>
    <row r="5" spans="1:25">
      <c r="A5" s="8" t="s">
        <v>8</v>
      </c>
      <c r="B5" s="5" t="s">
        <v>9</v>
      </c>
      <c r="C5" s="9">
        <v>151074</v>
      </c>
      <c r="D5" s="7">
        <v>151074</v>
      </c>
      <c r="E5" s="10">
        <f>C5-D5</f>
        <v>0</v>
      </c>
      <c r="H5" s="21" t="s">
        <v>23</v>
      </c>
      <c r="I5" s="5" t="s">
        <v>9</v>
      </c>
      <c r="J5" s="22">
        <f>43225+L19+R14+Y6</f>
        <v>65800</v>
      </c>
      <c r="K5" s="22">
        <v>65800</v>
      </c>
      <c r="L5" s="28">
        <f>J5-K5</f>
        <v>0</v>
      </c>
      <c r="N5" s="49"/>
      <c r="O5" s="49"/>
      <c r="P5" s="49"/>
      <c r="Q5" s="49"/>
      <c r="R5" s="49"/>
      <c r="S5" s="49"/>
      <c r="T5" s="51" t="s">
        <v>22</v>
      </c>
      <c r="U5" s="52" t="s">
        <v>104</v>
      </c>
      <c r="V5" s="52"/>
      <c r="W5" s="52"/>
      <c r="X5" s="52"/>
      <c r="Y5" s="53">
        <v>14200</v>
      </c>
    </row>
    <row r="6" spans="1:25">
      <c r="A6" s="11" t="s">
        <v>10</v>
      </c>
      <c r="B6" s="12" t="s">
        <v>11</v>
      </c>
      <c r="C6" s="9">
        <v>2630454</v>
      </c>
      <c r="D6" s="7">
        <v>2591152</v>
      </c>
      <c r="E6" s="10">
        <f t="shared" ref="E6:E13" si="0">C6-D6</f>
        <v>39302</v>
      </c>
      <c r="H6" s="21" t="s">
        <v>24</v>
      </c>
      <c r="I6" s="5" t="s">
        <v>9</v>
      </c>
      <c r="J6" s="22">
        <f>24700+L20+R15+Y7</f>
        <v>37600</v>
      </c>
      <c r="K6" s="22">
        <v>37600</v>
      </c>
      <c r="L6" s="28">
        <f t="shared" ref="L6:L12" si="1">J6-K6</f>
        <v>0</v>
      </c>
      <c r="N6" s="49"/>
      <c r="O6" s="49"/>
      <c r="P6" s="25"/>
      <c r="Q6" s="25"/>
      <c r="R6" s="26"/>
      <c r="S6" s="26"/>
      <c r="T6" s="51" t="s">
        <v>23</v>
      </c>
      <c r="U6" s="52" t="s">
        <v>105</v>
      </c>
      <c r="V6" s="52"/>
      <c r="W6" s="52"/>
      <c r="X6" s="52"/>
      <c r="Y6" s="53">
        <v>12425</v>
      </c>
    </row>
    <row r="7" spans="1:25">
      <c r="A7" s="8" t="s">
        <v>12</v>
      </c>
      <c r="B7" s="5" t="s">
        <v>9</v>
      </c>
      <c r="C7" s="13">
        <v>82800</v>
      </c>
      <c r="D7" s="7">
        <v>82800</v>
      </c>
      <c r="E7" s="10">
        <f t="shared" si="0"/>
        <v>0</v>
      </c>
      <c r="H7" s="21" t="s">
        <v>25</v>
      </c>
      <c r="I7" s="5" t="s">
        <v>9</v>
      </c>
      <c r="J7" s="22">
        <f>12350+L21</f>
        <v>12350</v>
      </c>
      <c r="K7" s="22">
        <v>12350</v>
      </c>
      <c r="L7" s="28">
        <f t="shared" si="1"/>
        <v>0</v>
      </c>
      <c r="N7" s="49"/>
      <c r="O7" s="49"/>
      <c r="P7" s="49"/>
      <c r="Q7" s="49"/>
      <c r="R7" s="49"/>
      <c r="S7" s="49"/>
      <c r="T7" s="51" t="s">
        <v>24</v>
      </c>
      <c r="U7" s="52" t="s">
        <v>106</v>
      </c>
      <c r="V7" s="52"/>
      <c r="W7" s="52"/>
      <c r="X7" s="52"/>
      <c r="Y7" s="53">
        <v>7100</v>
      </c>
    </row>
    <row r="8" spans="1:25">
      <c r="A8" s="8" t="s">
        <v>13</v>
      </c>
      <c r="B8" s="5" t="s">
        <v>9</v>
      </c>
      <c r="C8" s="13">
        <v>41400</v>
      </c>
      <c r="D8" s="7">
        <v>41400</v>
      </c>
      <c r="E8" s="10">
        <f t="shared" si="0"/>
        <v>0</v>
      </c>
      <c r="H8" s="8" t="s">
        <v>14</v>
      </c>
      <c r="I8" s="5" t="s">
        <v>9</v>
      </c>
      <c r="J8" s="22">
        <f>37050+L22+R17+Y9</f>
        <v>56400</v>
      </c>
      <c r="K8" s="22">
        <v>56400</v>
      </c>
      <c r="L8" s="28">
        <f t="shared" si="1"/>
        <v>0</v>
      </c>
      <c r="T8" s="51" t="s">
        <v>25</v>
      </c>
      <c r="U8" s="52" t="s">
        <v>107</v>
      </c>
      <c r="V8" s="52"/>
      <c r="W8" s="52"/>
      <c r="X8" s="52"/>
      <c r="Y8" s="53">
        <v>3550</v>
      </c>
    </row>
    <row r="9" spans="1:25">
      <c r="A9" s="8" t="s">
        <v>14</v>
      </c>
      <c r="B9" s="5" t="s">
        <v>9</v>
      </c>
      <c r="C9" s="13">
        <v>124800</v>
      </c>
      <c r="D9" s="7">
        <v>121200</v>
      </c>
      <c r="E9" s="10">
        <f t="shared" si="0"/>
        <v>3600</v>
      </c>
      <c r="H9" s="21" t="s">
        <v>44</v>
      </c>
      <c r="I9" s="5" t="s">
        <v>11</v>
      </c>
      <c r="J9" s="22">
        <f>222300+R18+Y10</f>
        <v>338400</v>
      </c>
      <c r="K9" s="22">
        <v>338400</v>
      </c>
      <c r="L9" s="28">
        <f t="shared" si="1"/>
        <v>0</v>
      </c>
      <c r="T9" s="51" t="s">
        <v>26</v>
      </c>
      <c r="U9" s="52" t="s">
        <v>108</v>
      </c>
      <c r="V9" s="52"/>
      <c r="W9" s="52"/>
      <c r="X9" s="52"/>
      <c r="Y9" s="53">
        <v>10650</v>
      </c>
    </row>
    <row r="10" spans="1:25">
      <c r="A10" s="14" t="s">
        <v>42</v>
      </c>
      <c r="B10" s="5" t="s">
        <v>11</v>
      </c>
      <c r="C10" s="9">
        <v>745200</v>
      </c>
      <c r="D10" s="7">
        <v>745200</v>
      </c>
      <c r="E10" s="10">
        <f t="shared" si="0"/>
        <v>0</v>
      </c>
      <c r="H10" s="21" t="s">
        <v>28</v>
      </c>
      <c r="I10" s="12" t="s">
        <v>11</v>
      </c>
      <c r="J10" s="22">
        <f>661621+R19+Y11</f>
        <v>1045413</v>
      </c>
      <c r="K10" s="22">
        <v>1012815</v>
      </c>
      <c r="L10" s="28">
        <f t="shared" si="1"/>
        <v>32598</v>
      </c>
      <c r="T10" s="51" t="s">
        <v>27</v>
      </c>
      <c r="U10" s="52" t="s">
        <v>109</v>
      </c>
      <c r="V10" s="52"/>
      <c r="W10" s="52"/>
      <c r="X10" s="52"/>
      <c r="Y10" s="53">
        <v>63900</v>
      </c>
    </row>
    <row r="11" spans="1:25">
      <c r="A11" s="14" t="s">
        <v>16</v>
      </c>
      <c r="B11" s="12" t="s">
        <v>17</v>
      </c>
      <c r="C11" s="9">
        <v>370900</v>
      </c>
      <c r="D11" s="7">
        <v>370733</v>
      </c>
      <c r="E11" s="10">
        <f t="shared" si="0"/>
        <v>167</v>
      </c>
      <c r="H11" s="21" t="s">
        <v>31</v>
      </c>
      <c r="I11" s="5" t="s">
        <v>11</v>
      </c>
      <c r="J11" s="22">
        <f>124600+L25+Y13</f>
        <v>240840</v>
      </c>
      <c r="K11" s="22">
        <v>240840</v>
      </c>
      <c r="L11" s="28">
        <f t="shared" si="1"/>
        <v>0</v>
      </c>
      <c r="T11" s="51" t="s">
        <v>28</v>
      </c>
      <c r="U11" s="52" t="s">
        <v>110</v>
      </c>
      <c r="V11" s="52"/>
      <c r="W11" s="52"/>
      <c r="X11" s="52"/>
      <c r="Y11" s="53">
        <v>258701</v>
      </c>
    </row>
    <row r="12" spans="1:25">
      <c r="A12" s="14" t="s">
        <v>18</v>
      </c>
      <c r="B12" s="5" t="s">
        <v>11</v>
      </c>
      <c r="C12" s="9">
        <v>1227795</v>
      </c>
      <c r="D12" s="7">
        <v>1227795</v>
      </c>
      <c r="E12" s="10">
        <f t="shared" si="0"/>
        <v>0</v>
      </c>
      <c r="H12" s="21" t="s">
        <v>32</v>
      </c>
      <c r="I12" s="12" t="s">
        <v>17</v>
      </c>
      <c r="J12" s="22">
        <f>70900+L26+R21+Y14</f>
        <v>102400</v>
      </c>
      <c r="K12" s="22">
        <v>102400</v>
      </c>
      <c r="L12" s="28">
        <f t="shared" si="1"/>
        <v>0</v>
      </c>
      <c r="T12" s="51" t="s">
        <v>30</v>
      </c>
      <c r="U12" s="52" t="s">
        <v>111</v>
      </c>
      <c r="V12" s="52"/>
      <c r="W12" s="52"/>
      <c r="X12" s="52"/>
      <c r="Y12" s="53">
        <v>110837</v>
      </c>
    </row>
    <row r="13" spans="1:25">
      <c r="A13" s="8"/>
      <c r="B13" s="5"/>
      <c r="C13" s="15"/>
      <c r="D13" s="16"/>
      <c r="E13" s="10">
        <f t="shared" si="0"/>
        <v>0</v>
      </c>
      <c r="H13" s="1" t="s">
        <v>20</v>
      </c>
      <c r="I13" s="2"/>
      <c r="J13" s="3"/>
      <c r="K13" s="3"/>
      <c r="L13" s="18"/>
      <c r="N13" s="48" t="s">
        <v>72</v>
      </c>
      <c r="O13" s="48" t="s">
        <v>22</v>
      </c>
      <c r="P13" s="48" t="s">
        <v>92</v>
      </c>
      <c r="Q13" s="48">
        <v>0</v>
      </c>
      <c r="R13" s="48">
        <v>11600</v>
      </c>
      <c r="T13" s="51" t="s">
        <v>31</v>
      </c>
      <c r="U13" s="52" t="s">
        <v>112</v>
      </c>
      <c r="V13" s="52"/>
      <c r="W13" s="52"/>
      <c r="X13" s="52"/>
      <c r="Y13" s="53">
        <v>116240</v>
      </c>
    </row>
    <row r="14" spans="1:25">
      <c r="A14" s="8"/>
      <c r="B14" s="5"/>
      <c r="C14" s="17"/>
      <c r="D14" s="16"/>
      <c r="E14" s="10"/>
      <c r="H14" s="20" t="s">
        <v>21</v>
      </c>
      <c r="I14" s="20"/>
      <c r="J14" s="20"/>
      <c r="K14" s="20"/>
      <c r="L14" s="20"/>
      <c r="N14" s="48" t="s">
        <v>34</v>
      </c>
      <c r="O14" s="48" t="s">
        <v>23</v>
      </c>
      <c r="P14" s="48" t="s">
        <v>93</v>
      </c>
      <c r="Q14" s="48">
        <v>0</v>
      </c>
      <c r="R14" s="48">
        <v>10150</v>
      </c>
      <c r="T14" s="51" t="s">
        <v>32</v>
      </c>
      <c r="U14" s="52" t="s">
        <v>113</v>
      </c>
      <c r="V14" s="52"/>
      <c r="W14" s="52"/>
      <c r="X14" s="52"/>
      <c r="Y14" s="53">
        <v>14000</v>
      </c>
    </row>
    <row r="15" spans="1:25">
      <c r="A15" s="8" t="s">
        <v>19</v>
      </c>
      <c r="B15" s="5"/>
      <c r="C15" s="17">
        <f>SUM(C5:C14)</f>
        <v>5374423</v>
      </c>
      <c r="D15" s="17">
        <f>SUM(D5:D14)</f>
        <v>5331354</v>
      </c>
      <c r="E15" s="10"/>
      <c r="N15" s="48" t="s">
        <v>35</v>
      </c>
      <c r="O15" s="48" t="s">
        <v>24</v>
      </c>
      <c r="P15" s="48" t="s">
        <v>94</v>
      </c>
      <c r="Q15" s="48">
        <v>0</v>
      </c>
      <c r="R15" s="48">
        <v>5800</v>
      </c>
    </row>
    <row r="16" spans="1:25">
      <c r="A16" s="1" t="s">
        <v>20</v>
      </c>
      <c r="B16" s="2"/>
      <c r="C16" s="3"/>
      <c r="D16" s="3"/>
      <c r="E16" s="18"/>
      <c r="N16" s="48" t="s">
        <v>36</v>
      </c>
      <c r="O16" s="48" t="s">
        <v>25</v>
      </c>
      <c r="P16" s="48" t="s">
        <v>95</v>
      </c>
      <c r="Q16" s="48">
        <v>0</v>
      </c>
      <c r="R16" s="48">
        <v>2900</v>
      </c>
    </row>
    <row r="17" spans="1:18">
      <c r="A17" s="20" t="s">
        <v>21</v>
      </c>
      <c r="B17" s="20"/>
      <c r="C17" s="20"/>
      <c r="D17" s="20"/>
      <c r="E17" s="20"/>
      <c r="N17" s="48" t="s">
        <v>37</v>
      </c>
      <c r="O17" s="48" t="s">
        <v>26</v>
      </c>
      <c r="P17" s="48" t="s">
        <v>96</v>
      </c>
      <c r="Q17" s="48">
        <v>0</v>
      </c>
      <c r="R17" s="48">
        <v>8700</v>
      </c>
    </row>
    <row r="18" spans="1:18">
      <c r="N18" s="48" t="s">
        <v>38</v>
      </c>
      <c r="O18" s="48" t="s">
        <v>27</v>
      </c>
      <c r="P18" s="48" t="s">
        <v>97</v>
      </c>
      <c r="Q18" s="48">
        <v>0</v>
      </c>
      <c r="R18" s="48">
        <v>52200</v>
      </c>
    </row>
    <row r="19" spans="1:18">
      <c r="G19" s="23"/>
      <c r="H19" s="23"/>
      <c r="I19" s="23"/>
      <c r="J19" s="23"/>
      <c r="K19" s="23"/>
      <c r="L19" s="24"/>
      <c r="N19" s="48" t="s">
        <v>39</v>
      </c>
      <c r="O19" s="48" t="s">
        <v>28</v>
      </c>
      <c r="P19" s="48" t="s">
        <v>98</v>
      </c>
      <c r="Q19" s="48">
        <v>0</v>
      </c>
      <c r="R19" s="48">
        <v>125091</v>
      </c>
    </row>
    <row r="20" spans="1:18">
      <c r="G20" s="23"/>
      <c r="H20" s="23"/>
      <c r="I20" s="23"/>
      <c r="J20" s="23"/>
      <c r="K20" s="23"/>
      <c r="L20" s="24"/>
      <c r="N20" s="48" t="s">
        <v>40</v>
      </c>
      <c r="O20" s="48" t="s">
        <v>30</v>
      </c>
      <c r="P20" s="48" t="s">
        <v>99</v>
      </c>
      <c r="Q20" s="48">
        <v>0</v>
      </c>
      <c r="R20" s="48">
        <v>17181</v>
      </c>
    </row>
    <row r="21" spans="1:18" ht="19.5">
      <c r="H21" s="19" t="s">
        <v>0</v>
      </c>
      <c r="I21" s="19"/>
      <c r="J21" s="19"/>
      <c r="K21" s="19"/>
      <c r="L21" s="19"/>
      <c r="N21" s="48" t="s">
        <v>41</v>
      </c>
      <c r="O21" s="48" t="s">
        <v>32</v>
      </c>
      <c r="P21" s="48" t="s">
        <v>100</v>
      </c>
      <c r="Q21" s="48">
        <v>0</v>
      </c>
      <c r="R21" s="48">
        <v>17500</v>
      </c>
    </row>
    <row r="22" spans="1:18" ht="19.5">
      <c r="H22" s="19" t="s">
        <v>45</v>
      </c>
      <c r="I22" s="19"/>
      <c r="J22" s="19"/>
      <c r="K22" s="19"/>
      <c r="L22" s="19"/>
      <c r="N22" s="48" t="s">
        <v>101</v>
      </c>
      <c r="O22" s="48" t="s">
        <v>102</v>
      </c>
      <c r="P22" s="48" t="s">
        <v>103</v>
      </c>
      <c r="Q22" s="48">
        <v>0</v>
      </c>
      <c r="R22" s="48">
        <v>21000</v>
      </c>
    </row>
    <row r="23" spans="1:18">
      <c r="G23" s="25"/>
      <c r="H23" s="25"/>
      <c r="I23" s="26"/>
      <c r="J23" s="26"/>
      <c r="K23" s="26"/>
      <c r="L23" s="4" t="s">
        <v>2</v>
      </c>
    </row>
    <row r="24" spans="1:18">
      <c r="H24" s="5" t="s">
        <v>3</v>
      </c>
      <c r="I24" s="6" t="s">
        <v>4</v>
      </c>
      <c r="J24" s="7" t="s">
        <v>5</v>
      </c>
      <c r="K24" s="7" t="s">
        <v>6</v>
      </c>
      <c r="L24" s="5" t="s">
        <v>7</v>
      </c>
      <c r="O24" s="23" t="s">
        <v>22</v>
      </c>
      <c r="P24" s="23" t="s">
        <v>46</v>
      </c>
      <c r="Q24" s="29">
        <v>0</v>
      </c>
      <c r="R24" s="30">
        <v>45200</v>
      </c>
    </row>
    <row r="25" spans="1:18">
      <c r="G25" s="25"/>
      <c r="H25" s="21" t="s">
        <v>23</v>
      </c>
      <c r="I25" s="5" t="s">
        <v>9</v>
      </c>
      <c r="J25" s="22">
        <f>67725+K37+K48</f>
        <v>88550</v>
      </c>
      <c r="K25" s="22">
        <v>88550</v>
      </c>
      <c r="L25" s="28">
        <f t="shared" ref="L25:L29" si="2">J25-K25</f>
        <v>0</v>
      </c>
      <c r="O25" s="23" t="s">
        <v>23</v>
      </c>
      <c r="P25" s="23" t="s">
        <v>47</v>
      </c>
      <c r="Q25" s="29">
        <v>0</v>
      </c>
      <c r="R25" s="31">
        <v>32200</v>
      </c>
    </row>
    <row r="26" spans="1:18">
      <c r="G26" s="25"/>
      <c r="H26" s="21" t="s">
        <v>24</v>
      </c>
      <c r="I26" s="5" t="s">
        <v>9</v>
      </c>
      <c r="J26" s="22">
        <f>38700+K38+K49</f>
        <v>50600</v>
      </c>
      <c r="K26" s="22">
        <v>50600</v>
      </c>
      <c r="L26" s="28">
        <f t="shared" si="2"/>
        <v>0</v>
      </c>
      <c r="O26" s="23" t="s">
        <v>24</v>
      </c>
      <c r="P26" s="23" t="s">
        <v>48</v>
      </c>
      <c r="Q26" s="29">
        <v>0</v>
      </c>
      <c r="R26" s="31">
        <v>18400</v>
      </c>
    </row>
    <row r="27" spans="1:18">
      <c r="G27" s="25"/>
      <c r="H27" s="21" t="s">
        <v>25</v>
      </c>
      <c r="I27" s="5" t="s">
        <v>9</v>
      </c>
      <c r="J27" s="22">
        <v>19350</v>
      </c>
      <c r="K27" s="22">
        <v>19350</v>
      </c>
      <c r="L27" s="28">
        <f t="shared" si="2"/>
        <v>0</v>
      </c>
      <c r="O27" s="23" t="s">
        <v>25</v>
      </c>
      <c r="P27" s="23" t="s">
        <v>49</v>
      </c>
      <c r="Q27" s="29">
        <v>0</v>
      </c>
      <c r="R27" s="31">
        <v>9200</v>
      </c>
    </row>
    <row r="28" spans="1:18">
      <c r="G28" s="25"/>
      <c r="H28" s="8" t="s">
        <v>14</v>
      </c>
      <c r="I28" s="5" t="s">
        <v>9</v>
      </c>
      <c r="J28" s="22">
        <f>58050+K40+K51</f>
        <v>75900</v>
      </c>
      <c r="K28" s="22">
        <v>40900</v>
      </c>
      <c r="L28" s="28">
        <f t="shared" si="2"/>
        <v>35000</v>
      </c>
      <c r="O28" s="23" t="s">
        <v>26</v>
      </c>
      <c r="P28" s="23" t="s">
        <v>50</v>
      </c>
      <c r="Q28" s="29">
        <v>0</v>
      </c>
      <c r="R28" s="31">
        <v>27600</v>
      </c>
    </row>
    <row r="29" spans="1:18">
      <c r="G29" s="25"/>
      <c r="H29" s="21" t="s">
        <v>44</v>
      </c>
      <c r="I29" s="5" t="s">
        <v>11</v>
      </c>
      <c r="J29" s="22">
        <f>348300+K41+K52</f>
        <v>455400</v>
      </c>
      <c r="K29" s="22">
        <v>455400</v>
      </c>
      <c r="L29" s="28">
        <f t="shared" si="2"/>
        <v>0</v>
      </c>
      <c r="O29" s="23" t="s">
        <v>27</v>
      </c>
      <c r="P29" s="23" t="s">
        <v>51</v>
      </c>
      <c r="Q29" s="29">
        <v>0</v>
      </c>
      <c r="R29" s="31">
        <v>165600</v>
      </c>
    </row>
    <row r="30" spans="1:18">
      <c r="G30" s="25"/>
      <c r="H30" s="21" t="s">
        <v>28</v>
      </c>
      <c r="I30" s="12" t="s">
        <v>11</v>
      </c>
      <c r="J30" s="22">
        <f>1250146+K42+K53</f>
        <v>1625025</v>
      </c>
      <c r="K30" s="22">
        <v>1132275</v>
      </c>
      <c r="L30" s="28">
        <f>J30-K30</f>
        <v>492750</v>
      </c>
      <c r="O30" s="23" t="s">
        <v>28</v>
      </c>
      <c r="P30" s="29" t="s">
        <v>52</v>
      </c>
      <c r="Q30" s="29">
        <v>0</v>
      </c>
      <c r="R30" s="30">
        <v>534718</v>
      </c>
    </row>
    <row r="31" spans="1:18">
      <c r="G31" s="25"/>
      <c r="H31" s="21" t="s">
        <v>31</v>
      </c>
      <c r="I31" s="5" t="s">
        <v>11</v>
      </c>
      <c r="J31" s="22">
        <f>388570+K55</f>
        <v>457860</v>
      </c>
      <c r="K31" s="22">
        <v>457860</v>
      </c>
      <c r="L31" s="28">
        <f t="shared" ref="L31:L32" si="3">J31-K31</f>
        <v>0</v>
      </c>
      <c r="O31" s="23" t="s">
        <v>29</v>
      </c>
      <c r="P31" s="29" t="s">
        <v>53</v>
      </c>
      <c r="Q31" s="29">
        <v>0</v>
      </c>
      <c r="R31" s="30">
        <v>658122</v>
      </c>
    </row>
    <row r="32" spans="1:18">
      <c r="G32" s="25"/>
      <c r="H32" s="21" t="s">
        <v>32</v>
      </c>
      <c r="I32" s="12" t="s">
        <v>17</v>
      </c>
      <c r="J32" s="22">
        <f>207200+K43+K54</f>
        <v>226800</v>
      </c>
      <c r="K32" s="22">
        <v>226800</v>
      </c>
      <c r="L32" s="28">
        <f t="shared" si="3"/>
        <v>0</v>
      </c>
      <c r="O32" s="32" t="s">
        <v>54</v>
      </c>
      <c r="P32" s="33" t="s">
        <v>55</v>
      </c>
      <c r="Q32" s="29">
        <v>0</v>
      </c>
      <c r="R32" s="30">
        <v>106500</v>
      </c>
    </row>
    <row r="33" spans="7:18">
      <c r="G33" s="1" t="s">
        <v>20</v>
      </c>
      <c r="H33" s="2"/>
      <c r="I33" s="3"/>
      <c r="J33" s="3"/>
      <c r="K33" s="18"/>
      <c r="O33" s="23" t="s">
        <v>31</v>
      </c>
      <c r="P33" s="29" t="s">
        <v>56</v>
      </c>
      <c r="Q33" s="29">
        <v>0</v>
      </c>
      <c r="R33" s="30">
        <v>71400</v>
      </c>
    </row>
    <row r="34" spans="7:18">
      <c r="G34" s="20" t="s">
        <v>21</v>
      </c>
      <c r="H34" s="20"/>
      <c r="I34" s="20"/>
      <c r="J34" s="20"/>
      <c r="K34" s="20"/>
      <c r="O34" s="23" t="s">
        <v>32</v>
      </c>
      <c r="P34" s="29" t="s">
        <v>57</v>
      </c>
      <c r="Q34" s="29">
        <v>0</v>
      </c>
      <c r="R34" s="30">
        <v>89500</v>
      </c>
    </row>
    <row r="35" spans="7:18">
      <c r="O35" s="23" t="s">
        <v>30</v>
      </c>
      <c r="P35" s="29" t="s">
        <v>58</v>
      </c>
      <c r="Q35" s="29">
        <v>0</v>
      </c>
      <c r="R35" s="30">
        <v>161419</v>
      </c>
    </row>
    <row r="36" spans="7:18">
      <c r="G36" s="38" t="s">
        <v>72</v>
      </c>
      <c r="H36" s="38" t="s">
        <v>22</v>
      </c>
      <c r="I36" s="38" t="s">
        <v>73</v>
      </c>
      <c r="J36" s="38">
        <v>0</v>
      </c>
      <c r="K36" s="39">
        <v>11200</v>
      </c>
    </row>
    <row r="37" spans="7:18">
      <c r="G37" s="38" t="s">
        <v>34</v>
      </c>
      <c r="H37" s="38" t="s">
        <v>23</v>
      </c>
      <c r="I37" s="40" t="s">
        <v>74</v>
      </c>
      <c r="J37" s="38">
        <v>0</v>
      </c>
      <c r="K37" s="39">
        <v>9800</v>
      </c>
      <c r="O37" s="23" t="s">
        <v>22</v>
      </c>
      <c r="P37" s="23" t="s">
        <v>59</v>
      </c>
      <c r="Q37" s="29">
        <v>0</v>
      </c>
      <c r="R37" s="34">
        <v>40600</v>
      </c>
    </row>
    <row r="38" spans="7:18">
      <c r="G38" s="38" t="s">
        <v>35</v>
      </c>
      <c r="H38" s="38" t="s">
        <v>24</v>
      </c>
      <c r="I38" s="40" t="s">
        <v>75</v>
      </c>
      <c r="J38" s="38">
        <v>0</v>
      </c>
      <c r="K38" s="39">
        <v>5600</v>
      </c>
      <c r="O38" s="23" t="s">
        <v>23</v>
      </c>
      <c r="P38" s="23" t="s">
        <v>60</v>
      </c>
      <c r="Q38" s="29">
        <v>0</v>
      </c>
      <c r="R38" s="35">
        <v>35525</v>
      </c>
    </row>
    <row r="39" spans="7:18">
      <c r="G39" s="38" t="s">
        <v>36</v>
      </c>
      <c r="H39" s="38" t="s">
        <v>25</v>
      </c>
      <c r="I39" s="40" t="s">
        <v>76</v>
      </c>
      <c r="J39" s="38">
        <v>0</v>
      </c>
      <c r="K39" s="39">
        <v>2800</v>
      </c>
      <c r="O39" s="23" t="s">
        <v>24</v>
      </c>
      <c r="P39" s="23" t="s">
        <v>61</v>
      </c>
      <c r="Q39" s="29">
        <v>0</v>
      </c>
      <c r="R39" s="35">
        <v>20300</v>
      </c>
    </row>
    <row r="40" spans="7:18">
      <c r="G40" s="38" t="s">
        <v>37</v>
      </c>
      <c r="H40" s="38" t="s">
        <v>26</v>
      </c>
      <c r="I40" s="40" t="s">
        <v>77</v>
      </c>
      <c r="J40" s="38">
        <v>0</v>
      </c>
      <c r="K40" s="39">
        <v>8400</v>
      </c>
      <c r="O40" s="23" t="s">
        <v>25</v>
      </c>
      <c r="P40" s="23" t="s">
        <v>62</v>
      </c>
      <c r="Q40" s="29">
        <v>0</v>
      </c>
      <c r="R40" s="35">
        <v>10150</v>
      </c>
    </row>
    <row r="41" spans="7:18">
      <c r="G41" s="38" t="s">
        <v>38</v>
      </c>
      <c r="H41" s="38" t="s">
        <v>27</v>
      </c>
      <c r="I41" s="40" t="s">
        <v>78</v>
      </c>
      <c r="J41" s="38">
        <v>0</v>
      </c>
      <c r="K41" s="39">
        <v>50400</v>
      </c>
      <c r="O41" s="23" t="s">
        <v>26</v>
      </c>
      <c r="P41" s="23" t="s">
        <v>63</v>
      </c>
      <c r="Q41" s="29">
        <v>0</v>
      </c>
      <c r="R41" s="35">
        <v>30450</v>
      </c>
    </row>
    <row r="42" spans="7:18">
      <c r="G42" s="38" t="s">
        <v>39</v>
      </c>
      <c r="H42" s="38" t="s">
        <v>28</v>
      </c>
      <c r="I42" s="40" t="s">
        <v>79</v>
      </c>
      <c r="J42" s="38">
        <v>0</v>
      </c>
      <c r="K42" s="41">
        <v>172335</v>
      </c>
      <c r="O42" s="23" t="s">
        <v>27</v>
      </c>
      <c r="P42" s="23" t="s">
        <v>64</v>
      </c>
      <c r="Q42" s="29">
        <v>0</v>
      </c>
      <c r="R42" s="35">
        <v>182700</v>
      </c>
    </row>
    <row r="43" spans="7:18">
      <c r="G43" s="38" t="s">
        <v>41</v>
      </c>
      <c r="H43" s="38" t="s">
        <v>32</v>
      </c>
      <c r="I43" s="38" t="s">
        <v>80</v>
      </c>
      <c r="J43" s="38">
        <v>0</v>
      </c>
      <c r="K43" s="39">
        <v>10900</v>
      </c>
      <c r="O43" s="23" t="s">
        <v>28</v>
      </c>
      <c r="P43" s="29" t="s">
        <v>65</v>
      </c>
      <c r="Q43" s="29">
        <v>0</v>
      </c>
      <c r="R43" s="36">
        <v>715428</v>
      </c>
    </row>
    <row r="44" spans="7:18">
      <c r="G44" s="42">
        <v>21434</v>
      </c>
      <c r="H44" s="38" t="s">
        <v>54</v>
      </c>
      <c r="I44" s="33" t="s">
        <v>81</v>
      </c>
      <c r="J44" s="38"/>
      <c r="K44" s="43">
        <v>40500</v>
      </c>
      <c r="O44" s="23" t="s">
        <v>29</v>
      </c>
      <c r="P44" s="29" t="s">
        <v>66</v>
      </c>
      <c r="Q44" s="29">
        <v>0</v>
      </c>
      <c r="R44" s="36">
        <f>902880-9641+1375</f>
        <v>894614</v>
      </c>
    </row>
    <row r="45" spans="7:18">
      <c r="G45" s="42">
        <v>2123</v>
      </c>
      <c r="H45" s="38" t="s">
        <v>30</v>
      </c>
      <c r="I45" s="38" t="s">
        <v>82</v>
      </c>
      <c r="J45" s="38">
        <v>0</v>
      </c>
      <c r="K45" s="43">
        <v>16918</v>
      </c>
      <c r="O45" s="32" t="s">
        <v>67</v>
      </c>
      <c r="P45" s="29" t="s">
        <v>68</v>
      </c>
      <c r="Q45" s="29">
        <v>0</v>
      </c>
      <c r="R45" s="36">
        <v>35400</v>
      </c>
    </row>
    <row r="46" spans="7:18">
      <c r="O46" s="23" t="s">
        <v>31</v>
      </c>
      <c r="P46" s="29" t="s">
        <v>69</v>
      </c>
      <c r="Q46" s="29">
        <v>0</v>
      </c>
      <c r="R46" s="36">
        <v>317170</v>
      </c>
    </row>
    <row r="47" spans="7:18">
      <c r="J47" s="44" t="s">
        <v>83</v>
      </c>
      <c r="K47" s="45">
        <v>12600</v>
      </c>
      <c r="O47" s="23" t="s">
        <v>32</v>
      </c>
      <c r="P47" s="29" t="s">
        <v>70</v>
      </c>
      <c r="Q47" s="29">
        <v>0</v>
      </c>
      <c r="R47" s="36">
        <v>117700</v>
      </c>
    </row>
    <row r="48" spans="7:18">
      <c r="J48" s="44" t="s">
        <v>84</v>
      </c>
      <c r="K48" s="45">
        <v>11025</v>
      </c>
      <c r="O48" s="23" t="s">
        <v>30</v>
      </c>
      <c r="P48" s="29" t="s">
        <v>71</v>
      </c>
      <c r="Q48" s="29">
        <v>0</v>
      </c>
      <c r="R48" s="37">
        <v>133451</v>
      </c>
    </row>
    <row r="49" spans="10:11">
      <c r="J49" s="44" t="s">
        <v>85</v>
      </c>
      <c r="K49" s="45">
        <v>6300</v>
      </c>
    </row>
    <row r="50" spans="10:11">
      <c r="J50" s="44" t="s">
        <v>86</v>
      </c>
      <c r="K50" s="45">
        <v>3150</v>
      </c>
    </row>
    <row r="51" spans="10:11">
      <c r="J51" s="44" t="s">
        <v>87</v>
      </c>
      <c r="K51" s="45">
        <v>9450</v>
      </c>
    </row>
    <row r="52" spans="10:11">
      <c r="J52" s="44" t="s">
        <v>88</v>
      </c>
      <c r="K52" s="45">
        <v>56700</v>
      </c>
    </row>
    <row r="53" spans="10:11">
      <c r="J53" s="46" t="s">
        <v>89</v>
      </c>
      <c r="K53" s="47">
        <v>202544</v>
      </c>
    </row>
    <row r="54" spans="10:11">
      <c r="J54" s="46" t="s">
        <v>90</v>
      </c>
      <c r="K54" s="45">
        <v>8700</v>
      </c>
    </row>
    <row r="55" spans="10:11">
      <c r="J55" s="46" t="s">
        <v>91</v>
      </c>
      <c r="K55" s="45">
        <v>69290</v>
      </c>
    </row>
  </sheetData>
  <mergeCells count="20">
    <mergeCell ref="G34:K34"/>
    <mergeCell ref="U9:X9"/>
    <mergeCell ref="U10:X10"/>
    <mergeCell ref="U11:X11"/>
    <mergeCell ref="U12:X12"/>
    <mergeCell ref="U13:X13"/>
    <mergeCell ref="U14:X14"/>
    <mergeCell ref="H1:L1"/>
    <mergeCell ref="H2:L2"/>
    <mergeCell ref="H21:L21"/>
    <mergeCell ref="H22:L22"/>
    <mergeCell ref="H14:L14"/>
    <mergeCell ref="R3:U3"/>
    <mergeCell ref="U5:X5"/>
    <mergeCell ref="U6:X6"/>
    <mergeCell ref="U7:X7"/>
    <mergeCell ref="U8:X8"/>
    <mergeCell ref="A1:E1"/>
    <mergeCell ref="A2:E2"/>
    <mergeCell ref="A17:E17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>
      <selection activeCell="I16" sqref="I16"/>
    </sheetView>
  </sheetViews>
  <sheetFormatPr defaultRowHeight="16.5"/>
  <cols>
    <col min="1" max="1" width="17.5" customWidth="1"/>
    <col min="3" max="4" width="13.625" bestFit="1" customWidth="1"/>
    <col min="5" max="5" width="9.75" customWidth="1"/>
  </cols>
  <sheetData>
    <row r="1" spans="1:5" ht="19.5">
      <c r="A1" s="58" t="s">
        <v>127</v>
      </c>
      <c r="B1" s="58"/>
      <c r="C1" s="58"/>
    </row>
    <row r="2" spans="1:5" ht="19.5">
      <c r="A2" s="58" t="s">
        <v>128</v>
      </c>
      <c r="B2" s="58"/>
      <c r="C2" s="58"/>
    </row>
    <row r="3" spans="1:5">
      <c r="E3" t="s">
        <v>114</v>
      </c>
    </row>
    <row r="4" spans="1:5">
      <c r="A4" s="56" t="s">
        <v>3</v>
      </c>
      <c r="B4" s="56" t="s">
        <v>115</v>
      </c>
      <c r="C4" s="56" t="s">
        <v>116</v>
      </c>
      <c r="D4" s="56" t="s">
        <v>117</v>
      </c>
      <c r="E4" s="56" t="s">
        <v>118</v>
      </c>
    </row>
    <row r="5" spans="1:5">
      <c r="A5" s="56" t="s">
        <v>23</v>
      </c>
      <c r="B5" s="56" t="s">
        <v>119</v>
      </c>
      <c r="C5" s="57">
        <v>65800</v>
      </c>
      <c r="D5" s="57">
        <v>65800</v>
      </c>
      <c r="E5" s="57">
        <f>C5-D5</f>
        <v>0</v>
      </c>
    </row>
    <row r="6" spans="1:5">
      <c r="A6" s="56" t="s">
        <v>24</v>
      </c>
      <c r="B6" s="56" t="s">
        <v>119</v>
      </c>
      <c r="C6" s="57">
        <v>37600</v>
      </c>
      <c r="D6" s="57">
        <v>37600</v>
      </c>
      <c r="E6" s="57">
        <v>0</v>
      </c>
    </row>
    <row r="7" spans="1:5">
      <c r="A7" s="56" t="s">
        <v>25</v>
      </c>
      <c r="B7" s="56" t="s">
        <v>119</v>
      </c>
      <c r="C7" s="57">
        <v>12350</v>
      </c>
      <c r="D7" s="57">
        <v>12350</v>
      </c>
      <c r="E7" s="57">
        <v>0</v>
      </c>
    </row>
    <row r="8" spans="1:5">
      <c r="A8" s="56" t="s">
        <v>120</v>
      </c>
      <c r="B8" s="56" t="s">
        <v>119</v>
      </c>
      <c r="C8" s="57">
        <v>56400</v>
      </c>
      <c r="D8" s="57">
        <v>56400</v>
      </c>
      <c r="E8" s="57">
        <v>0</v>
      </c>
    </row>
    <row r="9" spans="1:5">
      <c r="A9" s="56" t="s">
        <v>43</v>
      </c>
      <c r="B9" s="56" t="s">
        <v>121</v>
      </c>
      <c r="C9" s="57">
        <v>338400</v>
      </c>
      <c r="D9" s="57">
        <v>338400</v>
      </c>
      <c r="E9" s="57">
        <v>0</v>
      </c>
    </row>
    <row r="10" spans="1:5">
      <c r="A10" s="56" t="s">
        <v>28</v>
      </c>
      <c r="B10" s="56" t="s">
        <v>121</v>
      </c>
      <c r="C10" s="57">
        <v>1045413</v>
      </c>
      <c r="D10" s="57">
        <v>1012815</v>
      </c>
      <c r="E10" s="57">
        <v>32598</v>
      </c>
    </row>
    <row r="11" spans="1:5">
      <c r="A11" s="56" t="s">
        <v>31</v>
      </c>
      <c r="B11" s="56" t="s">
        <v>121</v>
      </c>
      <c r="C11" s="57">
        <v>240840</v>
      </c>
      <c r="D11" s="57">
        <v>240840</v>
      </c>
      <c r="E11" s="57">
        <v>0</v>
      </c>
    </row>
    <row r="12" spans="1:5">
      <c r="A12" s="56" t="s">
        <v>32</v>
      </c>
      <c r="B12" s="56" t="s">
        <v>122</v>
      </c>
      <c r="C12" s="57">
        <v>102400</v>
      </c>
      <c r="D12" s="57">
        <v>102400</v>
      </c>
      <c r="E12" s="57">
        <v>0</v>
      </c>
    </row>
    <row r="13" spans="1:5">
      <c r="A13" t="s">
        <v>123</v>
      </c>
    </row>
    <row r="14" spans="1:5" ht="37.5" customHeight="1">
      <c r="A14" s="55" t="s">
        <v>124</v>
      </c>
      <c r="B14" s="55"/>
      <c r="C14" s="55"/>
      <c r="D14" s="55"/>
      <c r="E14" s="55"/>
    </row>
  </sheetData>
  <mergeCells count="1">
    <mergeCell ref="A14:E14"/>
  </mergeCells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G14"/>
  <sheetViews>
    <sheetView workbookViewId="0">
      <selection activeCell="H14" sqref="H14"/>
    </sheetView>
  </sheetViews>
  <sheetFormatPr defaultRowHeight="16.5"/>
  <cols>
    <col min="2" max="2" width="18.625" customWidth="1"/>
  </cols>
  <sheetData>
    <row r="1" spans="2:7" ht="17.25">
      <c r="B1" s="60" t="s">
        <v>125</v>
      </c>
      <c r="C1" s="60"/>
      <c r="D1" s="60"/>
      <c r="E1" s="60"/>
      <c r="F1" s="60"/>
    </row>
    <row r="2" spans="2:7" ht="17.25">
      <c r="B2" s="60" t="s">
        <v>126</v>
      </c>
      <c r="C2" s="60"/>
      <c r="D2" s="60"/>
      <c r="E2" s="60"/>
      <c r="F2" s="60"/>
    </row>
    <row r="3" spans="2:7">
      <c r="F3" t="s">
        <v>114</v>
      </c>
    </row>
    <row r="4" spans="2:7">
      <c r="B4" s="56" t="s">
        <v>3</v>
      </c>
      <c r="C4" s="56" t="s">
        <v>115</v>
      </c>
      <c r="D4" s="56" t="s">
        <v>116</v>
      </c>
      <c r="E4" s="56" t="s">
        <v>117</v>
      </c>
      <c r="F4" s="56" t="s">
        <v>118</v>
      </c>
    </row>
    <row r="5" spans="2:7">
      <c r="B5" s="56" t="s">
        <v>23</v>
      </c>
      <c r="C5" s="56" t="s">
        <v>119</v>
      </c>
      <c r="D5" s="56">
        <v>88550</v>
      </c>
      <c r="E5" s="56">
        <v>88550</v>
      </c>
      <c r="F5" s="56">
        <v>0</v>
      </c>
    </row>
    <row r="6" spans="2:7">
      <c r="B6" s="56" t="s">
        <v>24</v>
      </c>
      <c r="C6" s="56" t="s">
        <v>119</v>
      </c>
      <c r="D6" s="56">
        <v>50600</v>
      </c>
      <c r="E6" s="56">
        <v>50600</v>
      </c>
      <c r="F6" s="56">
        <v>0</v>
      </c>
    </row>
    <row r="7" spans="2:7">
      <c r="B7" s="56" t="s">
        <v>25</v>
      </c>
      <c r="C7" s="56" t="s">
        <v>119</v>
      </c>
      <c r="D7" s="56">
        <v>19350</v>
      </c>
      <c r="E7" s="56">
        <v>19350</v>
      </c>
      <c r="F7" s="56">
        <v>0</v>
      </c>
    </row>
    <row r="8" spans="2:7">
      <c r="B8" s="56" t="s">
        <v>120</v>
      </c>
      <c r="C8" s="56" t="s">
        <v>119</v>
      </c>
      <c r="D8" s="56">
        <v>75900</v>
      </c>
      <c r="E8" s="56">
        <v>40900</v>
      </c>
      <c r="F8" s="56">
        <v>35000</v>
      </c>
    </row>
    <row r="9" spans="2:7">
      <c r="B9" s="56" t="s">
        <v>43</v>
      </c>
      <c r="C9" s="56" t="s">
        <v>121</v>
      </c>
      <c r="D9" s="56">
        <v>455400</v>
      </c>
      <c r="E9" s="56">
        <v>455400</v>
      </c>
      <c r="F9" s="56">
        <v>0</v>
      </c>
    </row>
    <row r="10" spans="2:7">
      <c r="B10" s="56" t="s">
        <v>28</v>
      </c>
      <c r="C10" s="56" t="s">
        <v>121</v>
      </c>
      <c r="D10" s="56">
        <v>1625025</v>
      </c>
      <c r="E10" s="56">
        <v>1132275</v>
      </c>
      <c r="F10" s="56">
        <v>492750</v>
      </c>
    </row>
    <row r="11" spans="2:7">
      <c r="B11" s="56" t="s">
        <v>31</v>
      </c>
      <c r="C11" s="56" t="s">
        <v>121</v>
      </c>
      <c r="D11" s="56">
        <v>457860</v>
      </c>
      <c r="E11" s="56">
        <v>457860</v>
      </c>
      <c r="F11" s="56">
        <v>0</v>
      </c>
    </row>
    <row r="12" spans="2:7">
      <c r="B12" s="56" t="s">
        <v>32</v>
      </c>
      <c r="C12" s="56" t="s">
        <v>122</v>
      </c>
      <c r="D12" s="56">
        <v>226800</v>
      </c>
      <c r="E12" s="56">
        <v>226800</v>
      </c>
      <c r="F12" s="56">
        <v>0</v>
      </c>
    </row>
    <row r="13" spans="2:7">
      <c r="B13" t="s">
        <v>123</v>
      </c>
    </row>
    <row r="14" spans="2:7" ht="51.75" customHeight="1">
      <c r="B14" s="59" t="s">
        <v>124</v>
      </c>
      <c r="C14" s="59"/>
      <c r="D14" s="59"/>
      <c r="E14" s="59"/>
      <c r="F14" s="59"/>
      <c r="G14" s="54"/>
    </row>
  </sheetData>
  <mergeCells count="1">
    <mergeCell ref="B14:F14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108學年度代辦經費收入支出情形表</vt:lpstr>
      <vt:lpstr>    109學年度代辦經費收入支出情形表</vt:lpstr>
    </vt:vector>
  </TitlesOfParts>
  <Company>C.M.T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USER-650</dc:creator>
  <cp:lastModifiedBy>user</cp:lastModifiedBy>
  <dcterms:created xsi:type="dcterms:W3CDTF">2019-07-23T03:40:09Z</dcterms:created>
  <dcterms:modified xsi:type="dcterms:W3CDTF">2021-09-27T12:51:46Z</dcterms:modified>
</cp:coreProperties>
</file>